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4240" windowHeight="13140" tabRatio="606"/>
  </bookViews>
  <sheets>
    <sheet name="форма МО" sheetId="32" r:id="rId1"/>
    <sheet name="Лист1" sheetId="35" r:id="rId2"/>
  </sheets>
  <definedNames>
    <definedName name="_xlnm.Print_Titles" localSheetId="0">'форма МО'!$4:$4</definedName>
  </definedNames>
  <calcPr calcId="191029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32"/>
  <c r="F15"/>
  <c r="F14"/>
  <c r="F13"/>
  <c r="F12"/>
  <c r="F11"/>
  <c r="F10"/>
  <c r="F9"/>
  <c r="F8"/>
  <c r="F7"/>
  <c r="F6"/>
  <c r="F5"/>
  <c r="Z7" i="35" l="1"/>
  <c r="Z8" s="1"/>
  <c r="Y7"/>
  <c r="Y8" s="1"/>
  <c r="X7"/>
  <c r="X8" s="1"/>
  <c r="W7"/>
  <c r="W8" s="1"/>
  <c r="V7"/>
  <c r="U7"/>
  <c r="T7"/>
  <c r="T8" s="1"/>
  <c r="S7"/>
  <c r="R7"/>
  <c r="R8" s="1"/>
  <c r="Q7"/>
  <c r="P7"/>
  <c r="K8" s="1"/>
  <c r="N7"/>
  <c r="I8" s="1"/>
  <c r="L7"/>
  <c r="G8" s="1"/>
  <c r="K7"/>
  <c r="J7"/>
  <c r="I7"/>
  <c r="H7"/>
  <c r="G7"/>
  <c r="F7"/>
  <c r="F8" s="1"/>
  <c r="E7"/>
  <c r="D7"/>
  <c r="D8" s="1"/>
  <c r="C7"/>
  <c r="B7"/>
  <c r="C8" s="1"/>
  <c r="P3"/>
  <c r="O3"/>
  <c r="O7" s="1"/>
  <c r="N3"/>
  <c r="M3"/>
  <c r="M7" s="1"/>
  <c r="L3"/>
  <c r="M8" l="1"/>
  <c r="H8"/>
  <c r="H9" s="1"/>
  <c r="O8"/>
  <c r="J8"/>
  <c r="J9" s="1"/>
  <c r="E8"/>
  <c r="N8"/>
  <c r="P8"/>
  <c r="S8"/>
  <c r="U8"/>
  <c r="I9" l="1"/>
  <c r="K9"/>
</calcChain>
</file>

<file path=xl/sharedStrings.xml><?xml version="1.0" encoding="utf-8"?>
<sst xmlns="http://schemas.openxmlformats.org/spreadsheetml/2006/main" count="52" uniqueCount="47">
  <si>
    <t>Показатели</t>
  </si>
  <si>
    <t>Ед.изм.</t>
  </si>
  <si>
    <t>руб.</t>
  </si>
  <si>
    <t>тыс.чел.</t>
  </si>
  <si>
    <t>Среднесписочная численность работников предприятий (по крупным и средним организациям)</t>
  </si>
  <si>
    <t>№ п/п</t>
  </si>
  <si>
    <t>Численность постоянного населения (в среднегодовом исчислении)</t>
  </si>
  <si>
    <t>млн.руб.</t>
  </si>
  <si>
    <t>Инвестиции в основной капитал по организациям, не относящимся к субъектам малого предпринимательства</t>
  </si>
  <si>
    <t>Фонд заработной платы по организациям, не относящимся к субъектам малого предпринимательства</t>
  </si>
  <si>
    <t>Номинальная начисленная среднемесячная заработная плата одного работника  по организациям, не относящимся к субъектам малого предпринимательства</t>
  </si>
  <si>
    <t>2</t>
  </si>
  <si>
    <t>3</t>
  </si>
  <si>
    <t>4</t>
  </si>
  <si>
    <t>5</t>
  </si>
  <si>
    <t>6</t>
  </si>
  <si>
    <t>%</t>
  </si>
  <si>
    <t>Объем отгруженных товаров собственного производства, выполненных работ и услуг собственными силами (по крупным и средним предприятиям)</t>
  </si>
  <si>
    <t>1</t>
  </si>
  <si>
    <t>7</t>
  </si>
  <si>
    <t>8</t>
  </si>
  <si>
    <t>Численность зарегистрированных безработных на конец года</t>
  </si>
  <si>
    <t>чел.</t>
  </si>
  <si>
    <t>9</t>
  </si>
  <si>
    <t>Уровень зарегистрированной безработицы</t>
  </si>
  <si>
    <t>10</t>
  </si>
  <si>
    <t>единиц</t>
  </si>
  <si>
    <t>11</t>
  </si>
  <si>
    <t xml:space="preserve">Объем розничного товарооборота </t>
  </si>
  <si>
    <t>числ.</t>
  </si>
  <si>
    <t>зп</t>
  </si>
  <si>
    <t>ФОТ</t>
  </si>
  <si>
    <t>отгрузка</t>
  </si>
  <si>
    <t>вз</t>
  </si>
  <si>
    <t>техновек</t>
  </si>
  <si>
    <t>вектор</t>
  </si>
  <si>
    <t>тТД</t>
  </si>
  <si>
    <t>инвест</t>
  </si>
  <si>
    <t>Среднесписочная численность работников (без внешних совместителей) по малым и средним предприятиям (включая микропредприятия, самозанятых)</t>
  </si>
  <si>
    <t>Количество малых и средних предприятий, в том числе микропредприятий</t>
  </si>
  <si>
    <t>Исполнение %</t>
  </si>
  <si>
    <t>План</t>
  </si>
  <si>
    <t>Факт</t>
  </si>
  <si>
    <t xml:space="preserve">Информация по  исполнению основных показателей  прогноза социально-экономического развития  муниципального образования "Город Воткинск" </t>
  </si>
  <si>
    <t>за  2024 год</t>
  </si>
  <si>
    <t>Заместитель главы Администрации по экономике, финансам и инвестициям</t>
  </si>
  <si>
    <t>А.А. Асылханова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</si>
</sst>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%"/>
  </numFmts>
  <fonts count="14">
    <font>
      <sz val="11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2" fillId="0" borderId="0"/>
    <xf numFmtId="0" fontId="5" fillId="0" borderId="0"/>
    <xf numFmtId="0" fontId="1" fillId="0" borderId="0"/>
  </cellStyleXfs>
  <cellXfs count="58">
    <xf numFmtId="0" fontId="0" fillId="0" borderId="0" xfId="0"/>
    <xf numFmtId="0" fontId="4" fillId="0" borderId="0" xfId="0" applyFont="1"/>
    <xf numFmtId="0" fontId="6" fillId="0" borderId="0" xfId="0" applyFont="1"/>
    <xf numFmtId="0" fontId="4" fillId="5" borderId="0" xfId="0" applyFont="1" applyFill="1"/>
    <xf numFmtId="0" fontId="6" fillId="5" borderId="0" xfId="0" applyFont="1" applyFill="1"/>
    <xf numFmtId="166" fontId="4" fillId="0" borderId="0" xfId="0" applyNumberFormat="1" applyFont="1"/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4" fillId="0" borderId="0" xfId="0" applyFont="1" applyFill="1"/>
    <xf numFmtId="0" fontId="7" fillId="0" borderId="0" xfId="0" applyFont="1" applyAlignment="1">
      <alignment horizontal="center" vertical="center"/>
    </xf>
    <xf numFmtId="164" fontId="4" fillId="0" borderId="0" xfId="0" applyNumberFormat="1" applyFont="1" applyFill="1"/>
    <xf numFmtId="0" fontId="8" fillId="0" borderId="0" xfId="0" applyFont="1" applyFill="1" applyBorder="1" applyAlignment="1">
      <alignment horizontal="center" wrapText="1"/>
    </xf>
    <xf numFmtId="49" fontId="8" fillId="0" borderId="0" xfId="0" applyNumberFormat="1" applyFont="1" applyFill="1" applyBorder="1" applyAlignment="1">
      <alignment horizontal="center" wrapText="1"/>
    </xf>
    <xf numFmtId="164" fontId="8" fillId="0" borderId="0" xfId="0" applyNumberFormat="1" applyFont="1" applyFill="1" applyBorder="1" applyAlignment="1">
      <alignment horizontal="center" wrapText="1"/>
    </xf>
    <xf numFmtId="164" fontId="4" fillId="0" borderId="0" xfId="0" applyNumberFormat="1" applyFont="1"/>
    <xf numFmtId="0" fontId="9" fillId="0" borderId="0" xfId="0" applyFont="1" applyFill="1" applyAlignment="1">
      <alignment horizontal="center" vertical="center"/>
    </xf>
    <xf numFmtId="1" fontId="9" fillId="0" borderId="0" xfId="0" applyNumberFormat="1" applyFont="1" applyFill="1"/>
    <xf numFmtId="0" fontId="9" fillId="0" borderId="0" xfId="0" applyFont="1" applyFill="1"/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0" fontId="8" fillId="0" borderId="0" xfId="0" applyFont="1"/>
    <xf numFmtId="49" fontId="11" fillId="3" borderId="2" xfId="0" applyNumberFormat="1" applyFont="1" applyFill="1" applyBorder="1" applyAlignment="1">
      <alignment horizontal="center" vertical="top"/>
    </xf>
    <xf numFmtId="0" fontId="11" fillId="3" borderId="1" xfId="0" applyFont="1" applyFill="1" applyBorder="1" applyAlignment="1">
      <alignment horizontal="justify" vertical="center" wrapText="1"/>
    </xf>
    <xf numFmtId="0" fontId="11" fillId="3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top"/>
    </xf>
    <xf numFmtId="0" fontId="11" fillId="0" borderId="1" xfId="0" applyFont="1" applyFill="1" applyBorder="1" applyAlignment="1">
      <alignment horizontal="justify" vertical="center" wrapText="1"/>
    </xf>
    <xf numFmtId="0" fontId="11" fillId="0" borderId="0" xfId="0" applyFont="1" applyAlignment="1">
      <alignment vertical="top"/>
    </xf>
    <xf numFmtId="49" fontId="11" fillId="3" borderId="1" xfId="0" applyNumberFormat="1" applyFont="1" applyFill="1" applyBorder="1" applyAlignment="1">
      <alignment horizontal="center" vertical="top"/>
    </xf>
    <xf numFmtId="0" fontId="11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top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top"/>
    </xf>
    <xf numFmtId="164" fontId="9" fillId="0" borderId="0" xfId="0" applyNumberFormat="1" applyFont="1" applyFill="1"/>
    <xf numFmtId="0" fontId="12" fillId="0" borderId="0" xfId="0" applyFont="1" applyFill="1"/>
    <xf numFmtId="0" fontId="13" fillId="0" borderId="0" xfId="0" applyFont="1" applyFill="1" applyAlignment="1">
      <alignment horizontal="center" vertical="center"/>
    </xf>
    <xf numFmtId="1" fontId="13" fillId="0" borderId="0" xfId="0" applyNumberFormat="1" applyFont="1" applyFill="1"/>
    <xf numFmtId="0" fontId="13" fillId="0" borderId="0" xfId="0" applyFont="1" applyFill="1"/>
    <xf numFmtId="0" fontId="13" fillId="0" borderId="0" xfId="0" applyFont="1" applyFill="1" applyAlignment="1">
      <alignment horizontal="left" vertical="top" wrapText="1"/>
    </xf>
    <xf numFmtId="1" fontId="13" fillId="0" borderId="0" xfId="0" applyNumberFormat="1" applyFont="1" applyFill="1" applyAlignment="1">
      <alignment horizontal="center"/>
    </xf>
    <xf numFmtId="0" fontId="12" fillId="0" borderId="0" xfId="0" applyFont="1" applyFill="1" applyAlignment="1">
      <alignment horizontal="center" vertical="top" wrapText="1"/>
    </xf>
    <xf numFmtId="0" fontId="12" fillId="0" borderId="0" xfId="0" applyFont="1" applyFill="1" applyAlignment="1">
      <alignment horizontal="center" vertical="top"/>
    </xf>
    <xf numFmtId="0" fontId="4" fillId="0" borderId="0" xfId="0" applyFont="1" applyAlignment="1">
      <alignment horizontal="center"/>
    </xf>
    <xf numFmtId="0" fontId="4" fillId="5" borderId="0" xfId="0" applyFont="1" applyFill="1" applyAlignment="1">
      <alignment horizontal="center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tabSelected="1" topLeftCell="A7" workbookViewId="0">
      <selection activeCell="B22" sqref="B22"/>
    </sheetView>
  </sheetViews>
  <sheetFormatPr defaultRowHeight="15"/>
  <cols>
    <col min="1" max="1" width="3.875" style="6" customWidth="1"/>
    <col min="2" max="2" width="69.375" style="7" customWidth="1"/>
    <col min="3" max="3" width="10.375" style="9" customWidth="1"/>
    <col min="4" max="5" width="13.125" style="8" customWidth="1"/>
    <col min="6" max="6" width="13.875" style="14" customWidth="1"/>
    <col min="7" max="7" width="9.875" style="1" customWidth="1"/>
    <col min="8" max="16384" width="9" style="1"/>
  </cols>
  <sheetData>
    <row r="1" spans="1:6" s="48" customFormat="1" ht="39" customHeight="1">
      <c r="A1" s="54" t="s">
        <v>43</v>
      </c>
      <c r="B1" s="54"/>
      <c r="C1" s="54"/>
      <c r="D1" s="54"/>
      <c r="E1" s="54"/>
      <c r="F1" s="54"/>
    </row>
    <row r="2" spans="1:6" s="48" customFormat="1" ht="18.75" customHeight="1">
      <c r="A2" s="55" t="s">
        <v>44</v>
      </c>
      <c r="B2" s="55"/>
      <c r="C2" s="55"/>
      <c r="D2" s="55"/>
      <c r="E2" s="55"/>
      <c r="F2" s="55"/>
    </row>
    <row r="3" spans="1:6" s="17" customFormat="1" ht="12.75" customHeight="1">
      <c r="A3" s="11"/>
      <c r="B3" s="11"/>
      <c r="C3" s="11"/>
      <c r="D3" s="12"/>
      <c r="E3" s="11"/>
      <c r="F3" s="13"/>
    </row>
    <row r="4" spans="1:6" s="23" customFormat="1" ht="29.25" customHeight="1">
      <c r="A4" s="18" t="s">
        <v>5</v>
      </c>
      <c r="B4" s="19" t="s">
        <v>0</v>
      </c>
      <c r="C4" s="20" t="s">
        <v>1</v>
      </c>
      <c r="D4" s="21" t="s">
        <v>41</v>
      </c>
      <c r="E4" s="21" t="s">
        <v>42</v>
      </c>
      <c r="F4" s="22" t="s">
        <v>40</v>
      </c>
    </row>
    <row r="5" spans="1:6" s="29" customFormat="1" ht="34.5" customHeight="1">
      <c r="A5" s="24" t="s">
        <v>18</v>
      </c>
      <c r="B5" s="25" t="s">
        <v>17</v>
      </c>
      <c r="C5" s="26" t="s">
        <v>7</v>
      </c>
      <c r="D5" s="27">
        <v>87781.658774999989</v>
      </c>
      <c r="E5" s="27">
        <v>99045.119000000006</v>
      </c>
      <c r="F5" s="28">
        <f>E5/D5*100</f>
        <v>112.83122281144205</v>
      </c>
    </row>
    <row r="6" spans="1:6" s="31" customFormat="1" ht="24.75" customHeight="1">
      <c r="A6" s="24" t="s">
        <v>11</v>
      </c>
      <c r="B6" s="30" t="s">
        <v>28</v>
      </c>
      <c r="C6" s="26" t="s">
        <v>7</v>
      </c>
      <c r="D6" s="27">
        <v>13567.8305</v>
      </c>
      <c r="E6" s="27">
        <v>13592.74</v>
      </c>
      <c r="F6" s="28">
        <f t="shared" ref="F6:F15" si="0">E6/D6*100</f>
        <v>100.18359235840984</v>
      </c>
    </row>
    <row r="7" spans="1:6" s="31" customFormat="1" ht="31.5">
      <c r="A7" s="24" t="s">
        <v>12</v>
      </c>
      <c r="B7" s="25" t="s">
        <v>8</v>
      </c>
      <c r="C7" s="26" t="s">
        <v>7</v>
      </c>
      <c r="D7" s="27">
        <v>3663.1210000000001</v>
      </c>
      <c r="E7" s="27">
        <v>9896.598</v>
      </c>
      <c r="F7" s="28">
        <f t="shared" si="0"/>
        <v>270.16847109336544</v>
      </c>
    </row>
    <row r="8" spans="1:6" s="31" customFormat="1" ht="31.5">
      <c r="A8" s="32" t="s">
        <v>13</v>
      </c>
      <c r="B8" s="33" t="s">
        <v>9</v>
      </c>
      <c r="C8" s="26" t="s">
        <v>7</v>
      </c>
      <c r="D8" s="27">
        <v>20190.695</v>
      </c>
      <c r="E8" s="27">
        <f>E9*E11*12/1000</f>
        <v>22353.707298000001</v>
      </c>
      <c r="F8" s="28">
        <f t="shared" si="0"/>
        <v>110.71291650931283</v>
      </c>
    </row>
    <row r="9" spans="1:6" s="31" customFormat="1" ht="41.25" customHeight="1">
      <c r="A9" s="32" t="s">
        <v>14</v>
      </c>
      <c r="B9" s="25" t="s">
        <v>10</v>
      </c>
      <c r="C9" s="34" t="s">
        <v>2</v>
      </c>
      <c r="D9" s="27">
        <v>68424.479999999996</v>
      </c>
      <c r="E9" s="27">
        <v>76341.5</v>
      </c>
      <c r="F9" s="28">
        <f t="shared" si="0"/>
        <v>111.57044964024571</v>
      </c>
    </row>
    <row r="10" spans="1:6" s="29" customFormat="1" ht="27" customHeight="1">
      <c r="A10" s="32" t="s">
        <v>15</v>
      </c>
      <c r="B10" s="30" t="s">
        <v>6</v>
      </c>
      <c r="C10" s="34" t="s">
        <v>3</v>
      </c>
      <c r="D10" s="35">
        <v>96.36099999999999</v>
      </c>
      <c r="E10" s="35">
        <v>95.584500000000006</v>
      </c>
      <c r="F10" s="36">
        <f t="shared" si="0"/>
        <v>99.194176067081102</v>
      </c>
    </row>
    <row r="11" spans="1:6" s="31" customFormat="1" ht="31.5">
      <c r="A11" s="32" t="s">
        <v>19</v>
      </c>
      <c r="B11" s="25" t="s">
        <v>4</v>
      </c>
      <c r="C11" s="34" t="s">
        <v>3</v>
      </c>
      <c r="D11" s="35">
        <v>24.59</v>
      </c>
      <c r="E11" s="35">
        <v>24.401</v>
      </c>
      <c r="F11" s="28">
        <f t="shared" si="0"/>
        <v>99.231394875965833</v>
      </c>
    </row>
    <row r="12" spans="1:6" s="41" customFormat="1" ht="24.75" customHeight="1">
      <c r="A12" s="37" t="s">
        <v>20</v>
      </c>
      <c r="B12" s="30" t="s">
        <v>21</v>
      </c>
      <c r="C12" s="38" t="s">
        <v>22</v>
      </c>
      <c r="D12" s="39">
        <v>135</v>
      </c>
      <c r="E12" s="39">
        <v>63</v>
      </c>
      <c r="F12" s="40">
        <f t="shared" si="0"/>
        <v>46.666666666666664</v>
      </c>
    </row>
    <row r="13" spans="1:6" s="41" customFormat="1" ht="24.75" customHeight="1">
      <c r="A13" s="37" t="s">
        <v>23</v>
      </c>
      <c r="B13" s="42" t="s">
        <v>24</v>
      </c>
      <c r="C13" s="43" t="s">
        <v>16</v>
      </c>
      <c r="D13" s="44">
        <v>0.3</v>
      </c>
      <c r="E13" s="44">
        <v>0.12</v>
      </c>
      <c r="F13" s="40">
        <f t="shared" si="0"/>
        <v>40</v>
      </c>
    </row>
    <row r="14" spans="1:6" s="41" customFormat="1" ht="24.75" customHeight="1">
      <c r="A14" s="37" t="s">
        <v>25</v>
      </c>
      <c r="B14" s="30" t="s">
        <v>39</v>
      </c>
      <c r="C14" s="38" t="s">
        <v>26</v>
      </c>
      <c r="D14" s="45">
        <v>2570</v>
      </c>
      <c r="E14" s="45">
        <v>2934</v>
      </c>
      <c r="F14" s="40">
        <f t="shared" si="0"/>
        <v>114.16342412451361</v>
      </c>
    </row>
    <row r="15" spans="1:6" s="41" customFormat="1" ht="31.5">
      <c r="A15" s="37" t="s">
        <v>27</v>
      </c>
      <c r="B15" s="30" t="s">
        <v>38</v>
      </c>
      <c r="C15" s="38" t="s">
        <v>22</v>
      </c>
      <c r="D15" s="45">
        <v>12801</v>
      </c>
      <c r="E15" s="45">
        <v>14210</v>
      </c>
      <c r="F15" s="40">
        <f t="shared" si="0"/>
        <v>111.00695258182955</v>
      </c>
    </row>
    <row r="16" spans="1:6" s="17" customFormat="1" ht="15.75">
      <c r="A16" s="46"/>
      <c r="B16" s="41"/>
      <c r="C16" s="15"/>
      <c r="D16" s="16"/>
      <c r="E16" s="16"/>
      <c r="F16" s="47"/>
    </row>
    <row r="17" spans="1:6" s="51" customFormat="1" ht="37.5" customHeight="1">
      <c r="A17" s="52" t="s">
        <v>45</v>
      </c>
      <c r="B17" s="52"/>
      <c r="C17" s="49"/>
      <c r="D17" s="50"/>
      <c r="E17" s="53" t="s">
        <v>46</v>
      </c>
      <c r="F17" s="53"/>
    </row>
    <row r="18" spans="1:6">
      <c r="F18" s="10"/>
    </row>
    <row r="19" spans="1:6">
      <c r="F19" s="10"/>
    </row>
    <row r="20" spans="1:6">
      <c r="F20" s="10"/>
    </row>
    <row r="21" spans="1:6">
      <c r="F21" s="10"/>
    </row>
    <row r="22" spans="1:6">
      <c r="F22" s="10"/>
    </row>
    <row r="23" spans="1:6">
      <c r="F23" s="10"/>
    </row>
    <row r="24" spans="1:6">
      <c r="F24" s="10"/>
    </row>
    <row r="25" spans="1:6">
      <c r="F25" s="10"/>
    </row>
    <row r="26" spans="1:6">
      <c r="F26" s="10"/>
    </row>
    <row r="27" spans="1:6">
      <c r="F27" s="10"/>
    </row>
  </sheetData>
  <mergeCells count="4">
    <mergeCell ref="A17:B17"/>
    <mergeCell ref="E17:F17"/>
    <mergeCell ref="A1:F1"/>
    <mergeCell ref="A2:F2"/>
  </mergeCells>
  <pageMargins left="0.39370078740157483" right="0.39370078740157483" top="1.1811023622047245" bottom="0.39370078740157483" header="0" footer="0"/>
  <pageSetup paperSize="9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9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X15" sqref="X15"/>
    </sheetView>
  </sheetViews>
  <sheetFormatPr defaultColWidth="8.75" defaultRowHeight="15"/>
  <cols>
    <col min="1" max="1" width="8.75" style="1"/>
    <col min="2" max="2" width="5.75" style="3" customWidth="1"/>
    <col min="3" max="3" width="7.125" style="1" customWidth="1"/>
    <col min="4" max="6" width="5.75" style="1" customWidth="1"/>
    <col min="7" max="7" width="7.25" style="3" customWidth="1"/>
    <col min="8" max="11" width="7.25" style="1" customWidth="1"/>
    <col min="12" max="12" width="8.75" style="3"/>
    <col min="13" max="16" width="8.75" style="1"/>
    <col min="17" max="17" width="8.75" style="3"/>
    <col min="18" max="21" width="8.75" style="1"/>
    <col min="22" max="22" width="8.75" style="3"/>
    <col min="23" max="16384" width="8.75" style="1"/>
  </cols>
  <sheetData>
    <row r="1" spans="1:26">
      <c r="B1" s="56" t="s">
        <v>29</v>
      </c>
      <c r="C1" s="56"/>
      <c r="D1" s="56"/>
      <c r="E1" s="56"/>
      <c r="F1" s="56"/>
      <c r="G1" s="56" t="s">
        <v>30</v>
      </c>
      <c r="H1" s="56"/>
      <c r="I1" s="56"/>
      <c r="J1" s="56"/>
      <c r="K1" s="56"/>
      <c r="L1" s="57" t="s">
        <v>31</v>
      </c>
      <c r="M1" s="57"/>
      <c r="N1" s="57"/>
      <c r="O1" s="57"/>
      <c r="P1" s="57"/>
      <c r="Q1" s="3" t="s">
        <v>32</v>
      </c>
      <c r="V1" s="3" t="s">
        <v>37</v>
      </c>
    </row>
    <row r="2" spans="1:26">
      <c r="B2" s="3">
        <v>2020</v>
      </c>
      <c r="C2" s="1">
        <v>2021</v>
      </c>
      <c r="D2" s="1">
        <v>2022</v>
      </c>
      <c r="E2" s="1">
        <v>2023</v>
      </c>
      <c r="F2" s="1">
        <v>2024</v>
      </c>
      <c r="G2" s="3">
        <v>2020</v>
      </c>
      <c r="H2" s="1">
        <v>2021</v>
      </c>
      <c r="I2" s="1">
        <v>2022</v>
      </c>
      <c r="J2" s="1">
        <v>2023</v>
      </c>
      <c r="K2" s="1">
        <v>2024</v>
      </c>
      <c r="L2" s="3">
        <v>2020</v>
      </c>
      <c r="M2" s="1">
        <v>2021</v>
      </c>
      <c r="N2" s="1">
        <v>2022</v>
      </c>
      <c r="O2" s="1">
        <v>2023</v>
      </c>
      <c r="P2" s="1">
        <v>2024</v>
      </c>
      <c r="Q2" s="3">
        <v>2020</v>
      </c>
      <c r="R2" s="1">
        <v>2021</v>
      </c>
      <c r="S2" s="1">
        <v>2022</v>
      </c>
      <c r="T2" s="1">
        <v>2023</v>
      </c>
      <c r="U2" s="1">
        <v>2024</v>
      </c>
      <c r="V2" s="3">
        <v>2020</v>
      </c>
      <c r="W2" s="1">
        <v>2021</v>
      </c>
      <c r="X2" s="1">
        <v>2022</v>
      </c>
      <c r="Y2" s="1">
        <v>2023</v>
      </c>
      <c r="Z2" s="1">
        <v>2024</v>
      </c>
    </row>
    <row r="3" spans="1:26">
      <c r="A3" s="1" t="s">
        <v>33</v>
      </c>
      <c r="B3" s="3">
        <v>10222</v>
      </c>
      <c r="C3" s="1">
        <v>9465</v>
      </c>
      <c r="D3" s="1">
        <v>9416</v>
      </c>
      <c r="E3" s="1">
        <v>9301</v>
      </c>
      <c r="F3" s="1">
        <v>9301</v>
      </c>
      <c r="G3" s="3">
        <v>49716</v>
      </c>
      <c r="H3" s="1">
        <v>45238</v>
      </c>
      <c r="I3" s="1">
        <v>56167</v>
      </c>
      <c r="J3" s="1">
        <v>58302</v>
      </c>
      <c r="K3" s="1">
        <v>62233</v>
      </c>
      <c r="L3" s="3">
        <f>B3*G3*12/1000</f>
        <v>6098363.4239999996</v>
      </c>
      <c r="M3" s="1">
        <f t="shared" ref="M3:P3" si="0">C3*H3*12/1000</f>
        <v>5138132.04</v>
      </c>
      <c r="N3" s="1">
        <f t="shared" si="0"/>
        <v>6346421.6639999999</v>
      </c>
      <c r="O3" s="1">
        <f t="shared" si="0"/>
        <v>6507202.824</v>
      </c>
      <c r="P3" s="1">
        <f t="shared" si="0"/>
        <v>6945949.5959999999</v>
      </c>
      <c r="Q3" s="3">
        <v>28768</v>
      </c>
      <c r="R3" s="1">
        <v>21981</v>
      </c>
      <c r="S3" s="1">
        <v>25837</v>
      </c>
      <c r="T3" s="1">
        <v>26717</v>
      </c>
      <c r="U3" s="1">
        <v>28106</v>
      </c>
    </row>
    <row r="4" spans="1:26">
      <c r="A4" s="1" t="s">
        <v>34</v>
      </c>
      <c r="B4" s="3">
        <v>1028</v>
      </c>
      <c r="C4" s="1">
        <v>970</v>
      </c>
      <c r="D4" s="1">
        <v>1019</v>
      </c>
      <c r="E4" s="1">
        <v>1025</v>
      </c>
      <c r="F4" s="1">
        <v>1025</v>
      </c>
      <c r="G4" s="3">
        <v>49032</v>
      </c>
      <c r="H4" s="1">
        <v>50906</v>
      </c>
      <c r="I4" s="1">
        <v>53451</v>
      </c>
      <c r="J4" s="1">
        <v>56124</v>
      </c>
      <c r="K4" s="1">
        <v>58930</v>
      </c>
      <c r="L4" s="3">
        <v>604859</v>
      </c>
      <c r="M4" s="1">
        <v>592546</v>
      </c>
      <c r="N4" s="1">
        <v>653602</v>
      </c>
      <c r="O4" s="1">
        <v>690324</v>
      </c>
      <c r="P4" s="1">
        <v>724840</v>
      </c>
      <c r="Q4" s="3">
        <v>3504</v>
      </c>
      <c r="R4" s="1">
        <v>3539</v>
      </c>
      <c r="S4" s="1">
        <v>3716</v>
      </c>
      <c r="T4" s="1">
        <v>3902</v>
      </c>
      <c r="U4" s="1">
        <v>4097</v>
      </c>
      <c r="V4" s="3">
        <v>160</v>
      </c>
      <c r="W4" s="1">
        <v>150</v>
      </c>
      <c r="X4" s="1">
        <v>100</v>
      </c>
      <c r="Y4" s="1">
        <v>100</v>
      </c>
      <c r="Z4" s="1">
        <v>100</v>
      </c>
    </row>
    <row r="5" spans="1:26">
      <c r="A5" s="1" t="s">
        <v>35</v>
      </c>
      <c r="B5" s="3">
        <v>388</v>
      </c>
      <c r="C5" s="1">
        <v>376</v>
      </c>
      <c r="D5" s="1">
        <v>390</v>
      </c>
      <c r="E5" s="1">
        <v>393</v>
      </c>
      <c r="F5" s="1">
        <v>395</v>
      </c>
      <c r="G5" s="3">
        <v>47487</v>
      </c>
      <c r="H5" s="1">
        <v>47500</v>
      </c>
      <c r="I5" s="1">
        <v>47900</v>
      </c>
      <c r="J5" s="1">
        <v>48400</v>
      </c>
      <c r="K5" s="1">
        <v>48900</v>
      </c>
      <c r="L5" s="3">
        <v>249313</v>
      </c>
      <c r="M5" s="1">
        <v>240058</v>
      </c>
      <c r="N5" s="1">
        <v>255500</v>
      </c>
      <c r="O5" s="1">
        <v>258167</v>
      </c>
      <c r="P5" s="1">
        <v>260850</v>
      </c>
      <c r="Q5" s="3">
        <v>1561</v>
      </c>
      <c r="R5" s="1">
        <v>1410</v>
      </c>
      <c r="S5" s="1">
        <v>1650</v>
      </c>
      <c r="T5" s="1">
        <v>1700</v>
      </c>
      <c r="U5" s="1">
        <v>1750</v>
      </c>
      <c r="V5" s="3">
        <v>6</v>
      </c>
      <c r="W5" s="1">
        <v>9</v>
      </c>
      <c r="X5" s="1">
        <v>10</v>
      </c>
      <c r="Y5" s="1">
        <v>10</v>
      </c>
      <c r="Z5" s="1">
        <v>10</v>
      </c>
    </row>
    <row r="6" spans="1:26">
      <c r="A6" s="1" t="s">
        <v>36</v>
      </c>
      <c r="B6" s="3">
        <v>638</v>
      </c>
      <c r="C6" s="1">
        <v>720</v>
      </c>
      <c r="D6" s="1">
        <v>720</v>
      </c>
      <c r="E6" s="1">
        <v>720</v>
      </c>
      <c r="F6" s="1">
        <v>720</v>
      </c>
      <c r="G6" s="3">
        <v>34167</v>
      </c>
      <c r="H6" s="1">
        <v>35123</v>
      </c>
      <c r="I6" s="1">
        <v>36176</v>
      </c>
      <c r="J6" s="1">
        <v>36900</v>
      </c>
      <c r="K6" s="1">
        <v>37638</v>
      </c>
      <c r="L6" s="3">
        <v>261579</v>
      </c>
      <c r="M6" s="1">
        <v>303462</v>
      </c>
      <c r="N6" s="1">
        <v>312565</v>
      </c>
      <c r="O6" s="1">
        <v>318816</v>
      </c>
      <c r="P6" s="1">
        <v>325193</v>
      </c>
      <c r="Q6" s="3">
        <v>805</v>
      </c>
      <c r="R6" s="1">
        <v>900</v>
      </c>
      <c r="S6" s="1">
        <v>950</v>
      </c>
      <c r="T6" s="1">
        <v>1015</v>
      </c>
      <c r="U6" s="1">
        <v>1087</v>
      </c>
      <c r="V6" s="3">
        <v>50.3</v>
      </c>
      <c r="W6" s="1">
        <v>41</v>
      </c>
      <c r="X6" s="1">
        <v>37</v>
      </c>
      <c r="Y6" s="1">
        <v>20</v>
      </c>
      <c r="Z6" s="1">
        <v>20</v>
      </c>
    </row>
    <row r="7" spans="1:26" s="2" customFormat="1">
      <c r="B7" s="4">
        <f>SUM(B3:B6)</f>
        <v>12276</v>
      </c>
      <c r="C7" s="2">
        <f t="shared" ref="C7:U7" si="1">SUM(C3:C6)</f>
        <v>11531</v>
      </c>
      <c r="D7" s="2">
        <f t="shared" si="1"/>
        <v>11545</v>
      </c>
      <c r="E7" s="2">
        <f t="shared" si="1"/>
        <v>11439</v>
      </c>
      <c r="F7" s="2">
        <f t="shared" si="1"/>
        <v>11441</v>
      </c>
      <c r="G7" s="4">
        <f t="shared" si="1"/>
        <v>180402</v>
      </c>
      <c r="H7" s="2">
        <f t="shared" si="1"/>
        <v>178767</v>
      </c>
      <c r="I7" s="2">
        <f t="shared" si="1"/>
        <v>193694</v>
      </c>
      <c r="J7" s="2">
        <f t="shared" si="1"/>
        <v>199726</v>
      </c>
      <c r="K7" s="2">
        <f t="shared" si="1"/>
        <v>207701</v>
      </c>
      <c r="L7" s="4">
        <f t="shared" si="1"/>
        <v>7214114.4239999996</v>
      </c>
      <c r="M7" s="2">
        <f t="shared" si="1"/>
        <v>6274198.04</v>
      </c>
      <c r="N7" s="2">
        <f t="shared" si="1"/>
        <v>7568088.6639999999</v>
      </c>
      <c r="O7" s="2">
        <f t="shared" si="1"/>
        <v>7774509.824</v>
      </c>
      <c r="P7" s="2">
        <f t="shared" si="1"/>
        <v>8256832.5959999999</v>
      </c>
      <c r="Q7" s="4">
        <f t="shared" si="1"/>
        <v>34638</v>
      </c>
      <c r="R7" s="2">
        <f t="shared" si="1"/>
        <v>27830</v>
      </c>
      <c r="S7" s="2">
        <f t="shared" si="1"/>
        <v>32153</v>
      </c>
      <c r="T7" s="2">
        <f t="shared" si="1"/>
        <v>33334</v>
      </c>
      <c r="U7" s="2">
        <f t="shared" si="1"/>
        <v>35040</v>
      </c>
      <c r="V7" s="4">
        <f t="shared" ref="V7" si="2">SUM(V3:V6)</f>
        <v>216.3</v>
      </c>
      <c r="W7" s="2">
        <f t="shared" ref="W7" si="3">SUM(W3:W6)</f>
        <v>200</v>
      </c>
      <c r="X7" s="2">
        <f t="shared" ref="X7" si="4">SUM(X3:X6)</f>
        <v>147</v>
      </c>
      <c r="Y7" s="2">
        <f t="shared" ref="Y7" si="5">SUM(Y3:Y6)</f>
        <v>130</v>
      </c>
      <c r="Z7" s="2">
        <f t="shared" ref="Z7" si="6">SUM(Z3:Z6)</f>
        <v>130</v>
      </c>
    </row>
    <row r="8" spans="1:26">
      <c r="C8" s="1">
        <f>C7-B7</f>
        <v>-745</v>
      </c>
      <c r="D8" s="1">
        <f t="shared" ref="D8:F8" si="7">D7-C7</f>
        <v>14</v>
      </c>
      <c r="E8" s="1">
        <f t="shared" si="7"/>
        <v>-106</v>
      </c>
      <c r="F8" s="1">
        <f t="shared" si="7"/>
        <v>2</v>
      </c>
      <c r="G8" s="3">
        <f>L7/B7/12</f>
        <v>48.971668458781359</v>
      </c>
      <c r="H8" s="1">
        <f>M7/C7/12</f>
        <v>45.342974301159195</v>
      </c>
      <c r="I8" s="1">
        <f t="shared" ref="I8:K8" si="8">N7/D7/12</f>
        <v>54.627462566767718</v>
      </c>
      <c r="J8" s="1">
        <f t="shared" si="8"/>
        <v>56.637452457965445</v>
      </c>
      <c r="K8" s="1">
        <f t="shared" si="8"/>
        <v>60.140668036010844</v>
      </c>
      <c r="M8" s="5">
        <f>M7/L7</f>
        <v>0.86971146716593861</v>
      </c>
      <c r="N8" s="5">
        <f t="shared" ref="N8:P8" si="9">N7/M7</f>
        <v>1.2062240649324483</v>
      </c>
      <c r="O8" s="5">
        <f t="shared" si="9"/>
        <v>1.027275203709215</v>
      </c>
      <c r="P8" s="5">
        <f t="shared" si="9"/>
        <v>1.0620389944728172</v>
      </c>
      <c r="R8" s="5">
        <f>R7/Q7</f>
        <v>0.80345285524568388</v>
      </c>
      <c r="S8" s="5">
        <f t="shared" ref="S8:U8" si="10">S7/R7</f>
        <v>1.1553359683794466</v>
      </c>
      <c r="T8" s="5">
        <f t="shared" si="10"/>
        <v>1.0367306316673406</v>
      </c>
      <c r="U8" s="5">
        <f t="shared" si="10"/>
        <v>1.0511789764204715</v>
      </c>
      <c r="W8" s="5">
        <f>W7/V7</f>
        <v>0.92464170134073043</v>
      </c>
      <c r="X8" s="5">
        <f t="shared" ref="X8" si="11">X7/W7</f>
        <v>0.73499999999999999</v>
      </c>
      <c r="Y8" s="5">
        <f t="shared" ref="Y8" si="12">Y7/X7</f>
        <v>0.88435374149659862</v>
      </c>
      <c r="Z8" s="5">
        <f t="shared" ref="Z8" si="13">Z7/Y7</f>
        <v>1</v>
      </c>
    </row>
    <row r="9" spans="1:26">
      <c r="H9" s="5">
        <f>H8/G8</f>
        <v>0.92590217421984766</v>
      </c>
      <c r="I9" s="5">
        <f t="shared" ref="I9:K9" si="14">I8/H8</f>
        <v>1.2047613419433574</v>
      </c>
      <c r="J9" s="5">
        <f t="shared" si="14"/>
        <v>1.0367944948704333</v>
      </c>
      <c r="K9" s="5">
        <f t="shared" si="14"/>
        <v>1.0618533395485148</v>
      </c>
    </row>
  </sheetData>
  <mergeCells count="3">
    <mergeCell ref="B1:F1"/>
    <mergeCell ref="G1:K1"/>
    <mergeCell ref="L1:P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форма МО</vt:lpstr>
      <vt:lpstr>Лист1</vt:lpstr>
      <vt:lpstr>'форма МО'!Заголовки_для_печати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2025-03-27T07:46:05Z</cp:lastPrinted>
  <dcterms:created xsi:type="dcterms:W3CDTF">2013-10-22T05:18:42Z</dcterms:created>
  <dcterms:modified xsi:type="dcterms:W3CDTF">2025-03-28T10:58:11Z</dcterms:modified>
</cp:coreProperties>
</file>